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james.eng\Desktop\"/>
    </mc:Choice>
  </mc:AlternateContent>
  <xr:revisionPtr revIDLastSave="0" documentId="8_{DDEC8ACF-A3E6-46E0-8642-FA718F758A31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MME Calculato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5" l="1"/>
  <c r="E23" i="5" l="1"/>
  <c r="E30" i="5" l="1"/>
  <c r="E33" i="5"/>
  <c r="E32" i="5"/>
  <c r="E31" i="5"/>
  <c r="E29" i="5"/>
  <c r="E28" i="5"/>
  <c r="E27" i="5"/>
  <c r="E26" i="5"/>
  <c r="E25" i="5"/>
  <c r="E24" i="5"/>
  <c r="E22" i="5"/>
  <c r="E21" i="5"/>
  <c r="E20" i="5"/>
  <c r="E19" i="5"/>
  <c r="E18" i="5"/>
  <c r="E17" i="5"/>
  <c r="E16" i="5"/>
  <c r="E15" i="5"/>
  <c r="E14" i="5"/>
  <c r="E13" i="5"/>
  <c r="E12" i="5"/>
  <c r="E34" i="5" l="1"/>
</calcChain>
</file>

<file path=xl/sharedStrings.xml><?xml version="1.0" encoding="utf-8"?>
<sst xmlns="http://schemas.openxmlformats.org/spreadsheetml/2006/main" count="35" uniqueCount="35">
  <si>
    <t xml:space="preserve">Opioid </t>
  </si>
  <si>
    <t>mg per day</t>
  </si>
  <si>
    <t>Morphine equivalents</t>
  </si>
  <si>
    <t>Butorphanol</t>
  </si>
  <si>
    <t>Codeine</t>
  </si>
  <si>
    <t>Dihydrocodeine</t>
  </si>
  <si>
    <t>Hydrocodone</t>
  </si>
  <si>
    <t>Hydromorphone</t>
  </si>
  <si>
    <t xml:space="preserve">Levorphanol </t>
  </si>
  <si>
    <t>Meperidine</t>
  </si>
  <si>
    <t>Methadone</t>
  </si>
  <si>
    <t>Morphine</t>
  </si>
  <si>
    <t>Oxycodone</t>
  </si>
  <si>
    <t>Oxymorphone</t>
  </si>
  <si>
    <t>Pentazocine</t>
  </si>
  <si>
    <t>Propoxyphene</t>
  </si>
  <si>
    <t xml:space="preserve">Tapentadol </t>
  </si>
  <si>
    <t xml:space="preserve">Tramadol </t>
  </si>
  <si>
    <t>Benzhydrocodone</t>
  </si>
  <si>
    <t>TOTAL MME</t>
  </si>
  <si>
    <t xml:space="preserve">Levomethadyl </t>
  </si>
  <si>
    <t>Morphine Milligram Equivalent (MME) Calculator</t>
  </si>
  <si>
    <t>Conversion factor</t>
  </si>
  <si>
    <r>
      <rPr>
        <b/>
        <u/>
        <sz val="13"/>
        <color theme="1"/>
        <rFont val="Century Gothic"/>
        <family val="2"/>
        <scheme val="minor"/>
      </rPr>
      <t>Purpose:</t>
    </r>
    <r>
      <rPr>
        <b/>
        <sz val="13"/>
        <color theme="1"/>
        <rFont val="Century Gothic"/>
        <family val="2"/>
        <scheme val="minor"/>
      </rPr>
      <t xml:space="preserve"> </t>
    </r>
    <r>
      <rPr>
        <sz val="13"/>
        <color theme="1"/>
        <rFont val="Century Gothic"/>
        <family val="2"/>
        <scheme val="minor"/>
      </rPr>
      <t>This calculator is intended to understand how MME are calculated for a client taking one or more opioid medications under the Analgesics: Opioid Agonists (65.10.00) for Apple Health. Please note transdermal opioids are calculated per day. Please note methadone is calculated with a conversion MME of 4 and does not utilize a sliding scale like other calculators.</t>
    </r>
  </si>
  <si>
    <r>
      <rPr>
        <b/>
        <sz val="13"/>
        <color theme="1"/>
        <rFont val="Century Gothic"/>
        <family val="2"/>
        <scheme val="minor"/>
      </rPr>
      <t>Buprenorphine film</t>
    </r>
    <r>
      <rPr>
        <sz val="13"/>
        <color theme="1"/>
        <rFont val="Century Gothic"/>
        <family val="2"/>
        <scheme val="minor"/>
      </rPr>
      <t xml:space="preserve"> (mcg)</t>
    </r>
  </si>
  <si>
    <r>
      <rPr>
        <b/>
        <sz val="13"/>
        <color theme="1"/>
        <rFont val="Century Gothic"/>
        <family val="2"/>
        <scheme val="minor"/>
      </rPr>
      <t>Buprenorphine transdermal</t>
    </r>
    <r>
      <rPr>
        <sz val="13"/>
        <color theme="1"/>
        <rFont val="Century Gothic"/>
        <family val="2"/>
        <scheme val="minor"/>
      </rPr>
      <t xml:space="preserve"> (mcg/hr)</t>
    </r>
  </si>
  <si>
    <r>
      <rPr>
        <b/>
        <sz val="13"/>
        <color theme="1"/>
        <rFont val="Century Gothic"/>
        <family val="2"/>
        <scheme val="minor"/>
      </rPr>
      <t>Fentanyl transdermal</t>
    </r>
    <r>
      <rPr>
        <sz val="13"/>
        <color theme="1"/>
        <rFont val="Century Gothic"/>
        <family val="2"/>
        <scheme val="minor"/>
      </rPr>
      <t xml:space="preserve"> (mcg/hr) </t>
    </r>
  </si>
  <si>
    <r>
      <rPr>
        <b/>
        <sz val="13"/>
        <color theme="1"/>
        <rFont val="Century Gothic"/>
        <family val="2"/>
        <scheme val="minor"/>
      </rPr>
      <t xml:space="preserve">Fentanyl buccal tablet </t>
    </r>
    <r>
      <rPr>
        <sz val="13"/>
        <color theme="1"/>
        <rFont val="Century Gothic"/>
        <family val="2"/>
        <scheme val="minor"/>
      </rPr>
      <t>(mcg)</t>
    </r>
  </si>
  <si>
    <r>
      <rPr>
        <b/>
        <sz val="13"/>
        <color theme="1"/>
        <rFont val="Century Gothic"/>
        <family val="2"/>
        <scheme val="minor"/>
      </rPr>
      <t>Fentanyl nasal spray</t>
    </r>
    <r>
      <rPr>
        <sz val="13"/>
        <color theme="1"/>
        <rFont val="Century Gothic"/>
        <family val="2"/>
        <scheme val="minor"/>
      </rPr>
      <t xml:space="preserve"> (mcg/spray)</t>
    </r>
  </si>
  <si>
    <r>
      <rPr>
        <b/>
        <sz val="13"/>
        <color theme="1"/>
        <rFont val="Century Gothic"/>
        <family val="2"/>
        <scheme val="minor"/>
      </rPr>
      <t>Fentanyl oral spray</t>
    </r>
    <r>
      <rPr>
        <sz val="13"/>
        <color theme="1"/>
        <rFont val="Century Gothic"/>
        <family val="2"/>
        <scheme val="minor"/>
      </rPr>
      <t xml:space="preserve"> (mcg/spray)</t>
    </r>
  </si>
  <si>
    <r>
      <rPr>
        <b/>
        <u/>
        <sz val="13"/>
        <rFont val="Century Gothic"/>
        <family val="2"/>
        <scheme val="minor"/>
      </rPr>
      <t>CAUTION</t>
    </r>
    <r>
      <rPr>
        <b/>
        <sz val="13"/>
        <rFont val="Century Gothic"/>
        <family val="2"/>
        <scheme val="minor"/>
      </rPr>
      <t>:</t>
    </r>
    <r>
      <rPr>
        <sz val="13"/>
        <rFont val="Century Gothic"/>
        <family val="2"/>
        <scheme val="minor"/>
      </rPr>
      <t xml:space="preserve"> This calculator should</t>
    </r>
    <r>
      <rPr>
        <b/>
        <sz val="13"/>
        <rFont val="Century Gothic"/>
        <family val="2"/>
        <scheme val="minor"/>
      </rPr>
      <t xml:space="preserve"> NOT</t>
    </r>
    <r>
      <rPr>
        <sz val="13"/>
        <rFont val="Century Gothic"/>
        <family val="2"/>
        <scheme val="minor"/>
      </rPr>
      <t xml:space="preserve"> be used to determine doses when converting a client from one opioid to another. Equianalgesic dose ratios are only approximations and do not account for genetic factors, incomplete cross-tolerance, and pharmcokinetics.</t>
    </r>
  </si>
  <si>
    <t>How to use the MME Calculator:</t>
  </si>
  <si>
    <r>
      <rPr>
        <b/>
        <sz val="13"/>
        <color theme="1"/>
        <rFont val="Century Gothic"/>
        <family val="2"/>
        <scheme val="minor"/>
      </rPr>
      <t xml:space="preserve">1. </t>
    </r>
    <r>
      <rPr>
        <sz val="13"/>
        <color theme="1"/>
        <rFont val="Century Gothic"/>
        <family val="2"/>
        <scheme val="minor"/>
      </rPr>
      <t>Determine the total daily dose of each opioid the client takes</t>
    </r>
  </si>
  <si>
    <r>
      <rPr>
        <b/>
        <sz val="13"/>
        <color theme="1"/>
        <rFont val="Century Gothic"/>
        <family val="2"/>
        <scheme val="minor"/>
      </rPr>
      <t>2</t>
    </r>
    <r>
      <rPr>
        <sz val="13"/>
        <color theme="1"/>
        <rFont val="Century Gothic"/>
        <family val="2"/>
        <scheme val="minor"/>
      </rPr>
      <t>. Input the calculated amounts into the mg per day column</t>
    </r>
  </si>
  <si>
    <r>
      <rPr>
        <b/>
        <sz val="13"/>
        <color theme="1"/>
        <rFont val="Century Gothic"/>
        <family val="2"/>
        <scheme val="minor"/>
      </rPr>
      <t>3.</t>
    </r>
    <r>
      <rPr>
        <sz val="13"/>
        <color theme="1"/>
        <rFont val="Century Gothic"/>
        <family val="2"/>
        <scheme val="minor"/>
      </rPr>
      <t xml:space="preserve"> The calculator will automatically calculate the total MME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</si>
</sst>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11" x14ac:knownFonts="1">
    <font>
      <sz val="11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20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13"/>
      <color theme="1"/>
      <name val="Century Gothic"/>
      <family val="2"/>
      <scheme val="minor"/>
    </font>
    <font>
      <sz val="13"/>
      <color theme="1"/>
      <name val="Century Gothic"/>
      <family val="2"/>
      <scheme val="minor"/>
    </font>
    <font>
      <sz val="13"/>
      <name val="Century Gothic"/>
      <family val="2"/>
      <scheme val="minor"/>
    </font>
    <font>
      <b/>
      <u/>
      <sz val="13"/>
      <name val="Century Gothic"/>
      <family val="2"/>
      <scheme val="minor"/>
    </font>
    <font>
      <b/>
      <sz val="13"/>
      <name val="Century Gothic"/>
      <family val="2"/>
      <scheme val="minor"/>
    </font>
    <font>
      <sz val="13"/>
      <color rgb="FFFF0000"/>
      <name val="Century Gothic"/>
      <family val="2"/>
      <scheme val="minor"/>
    </font>
    <font>
      <b/>
      <u/>
      <sz val="13"/>
      <color theme="1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7">
    <xf numFmtId="0" fontId="0" fillId="0" borderId="0" xfId="0"/>
    <xf numFmtId="0" fontId="1" fillId="0" borderId="0" xfId="1" applyFill="1" applyBorder="1"/>
    <xf numFmtId="0" fontId="3" fillId="0" borderId="0" xfId="0" applyFont="1"/>
    <xf numFmtId="0" fontId="0" fillId="0" borderId="0" xfId="0"/>
    <xf numFmtId="0" fontId="4" fillId="3" borderId="14" xfId="0" applyFont="1" applyFill="1" applyBorder="1" applyAlignment="1" applyProtection="1">
      <alignment horizontal="center" wrapText="1"/>
    </xf>
    <xf numFmtId="0" fontId="4" fillId="3" borderId="15" xfId="0" applyFont="1" applyFill="1" applyBorder="1" applyAlignment="1" applyProtection="1">
      <alignment horizontal="center" wrapText="1"/>
    </xf>
    <xf numFmtId="0" fontId="4" fillId="3" borderId="26" xfId="0" applyFont="1" applyFill="1" applyBorder="1" applyAlignment="1" applyProtection="1">
      <alignment horizontal="center" wrapText="1"/>
    </xf>
    <xf numFmtId="0" fontId="4" fillId="3" borderId="16" xfId="0" applyFont="1" applyFill="1" applyBorder="1" applyAlignment="1" applyProtection="1">
      <alignment horizontal="center" wrapText="1"/>
      <protection hidden="1"/>
    </xf>
    <xf numFmtId="0" fontId="4" fillId="5" borderId="11" xfId="0" applyFont="1" applyFill="1" applyBorder="1" applyAlignment="1" applyProtection="1">
      <alignment horizontal="center" wrapText="1"/>
    </xf>
    <xf numFmtId="0" fontId="5" fillId="0" borderId="12" xfId="0" applyFont="1" applyBorder="1" applyAlignment="1" applyProtection="1">
      <alignment horizontal="center" wrapText="1"/>
      <protection locked="0"/>
    </xf>
    <xf numFmtId="164" fontId="5" fillId="0" borderId="13" xfId="0" applyNumberFormat="1" applyFont="1" applyBorder="1" applyAlignment="1" applyProtection="1">
      <alignment horizontal="center" wrapText="1"/>
      <protection hidden="1"/>
    </xf>
    <xf numFmtId="0" fontId="5" fillId="5" borderId="5" xfId="0" applyFont="1" applyFill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164" fontId="5" fillId="0" borderId="4" xfId="0" applyNumberFormat="1" applyFont="1" applyBorder="1" applyAlignment="1" applyProtection="1">
      <alignment horizontal="center" wrapText="1"/>
      <protection hidden="1"/>
    </xf>
    <xf numFmtId="0" fontId="4" fillId="5" borderId="5" xfId="0" applyFont="1" applyFill="1" applyBorder="1" applyAlignment="1" applyProtection="1">
      <alignment horizontal="center" wrapText="1"/>
    </xf>
    <xf numFmtId="0" fontId="4" fillId="5" borderId="6" xfId="0" applyFont="1" applyFill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  <protection locked="0"/>
    </xf>
    <xf numFmtId="164" fontId="5" fillId="0" borderId="29" xfId="0" applyNumberFormat="1" applyFont="1" applyBorder="1" applyAlignment="1" applyProtection="1">
      <alignment horizontal="center" wrapText="1"/>
      <protection hidden="1"/>
    </xf>
    <xf numFmtId="0" fontId="5" fillId="0" borderId="0" xfId="0" applyFont="1"/>
    <xf numFmtId="0" fontId="10" fillId="7" borderId="24" xfId="0" applyFont="1" applyFill="1" applyBorder="1" applyAlignment="1" applyProtection="1">
      <alignment horizontal="center"/>
    </xf>
    <xf numFmtId="0" fontId="5" fillId="7" borderId="31" xfId="0" applyFont="1" applyFill="1" applyBorder="1" applyProtection="1"/>
    <xf numFmtId="0" fontId="5" fillId="7" borderId="25" xfId="0" applyFont="1" applyFill="1" applyBorder="1" applyProtection="1"/>
    <xf numFmtId="0" fontId="5" fillId="0" borderId="27" xfId="0" applyFont="1" applyBorder="1" applyAlignment="1" applyProtection="1">
      <alignment horizontal="center" wrapText="1"/>
    </xf>
    <xf numFmtId="0" fontId="5" fillId="0" borderId="28" xfId="0" applyFont="1" applyBorder="1" applyAlignment="1" applyProtection="1">
      <alignment horizontal="center" wrapText="1"/>
    </xf>
    <xf numFmtId="0" fontId="4" fillId="0" borderId="30" xfId="0" applyFont="1" applyBorder="1" applyAlignment="1" applyProtection="1">
      <alignment horizontal="center"/>
      <protection hidden="1"/>
    </xf>
    <xf numFmtId="0" fontId="8" fillId="4" borderId="25" xfId="1" applyFont="1" applyFill="1" applyBorder="1" applyAlignment="1">
      <alignment horizontal="center"/>
    </xf>
    <xf numFmtId="0" fontId="5" fillId="0" borderId="3" xfId="0" applyFont="1" applyBorder="1" applyAlignment="1" applyProtection="1">
      <alignment horizontal="center" wrapText="1"/>
    </xf>
    <xf numFmtId="0" fontId="5" fillId="5" borderId="5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6" fillId="6" borderId="19" xfId="0" applyFont="1" applyFill="1" applyBorder="1" applyAlignment="1" applyProtection="1">
      <alignment horizontal="left" wrapText="1"/>
    </xf>
    <xf numFmtId="0" fontId="9" fillId="6" borderId="17" xfId="0" applyFont="1" applyFill="1" applyBorder="1" applyAlignment="1" applyProtection="1">
      <alignment horizontal="left" wrapText="1"/>
    </xf>
    <xf numFmtId="0" fontId="9" fillId="6" borderId="20" xfId="0" applyFont="1" applyFill="1" applyBorder="1" applyAlignment="1" applyProtection="1">
      <alignment horizontal="left" wrapText="1"/>
    </xf>
    <xf numFmtId="0" fontId="9" fillId="6" borderId="7" xfId="0" applyFont="1" applyFill="1" applyBorder="1" applyAlignment="1" applyProtection="1">
      <alignment horizontal="left" wrapText="1"/>
    </xf>
    <xf numFmtId="0" fontId="9" fillId="6" borderId="0" xfId="0" applyFont="1" applyFill="1" applyBorder="1" applyAlignment="1" applyProtection="1">
      <alignment horizontal="left" wrapText="1"/>
    </xf>
    <xf numFmtId="0" fontId="9" fillId="6" borderId="21" xfId="0" applyFont="1" applyFill="1" applyBorder="1" applyAlignment="1" applyProtection="1">
      <alignment horizontal="left" wrapText="1"/>
    </xf>
    <xf numFmtId="0" fontId="9" fillId="6" borderId="22" xfId="0" applyFont="1" applyFill="1" applyBorder="1" applyAlignment="1" applyProtection="1">
      <alignment horizontal="left" wrapText="1"/>
    </xf>
    <xf numFmtId="0" fontId="9" fillId="6" borderId="18" xfId="0" applyFont="1" applyFill="1" applyBorder="1" applyAlignment="1" applyProtection="1">
      <alignment horizontal="left" wrapText="1"/>
    </xf>
    <xf numFmtId="0" fontId="9" fillId="6" borderId="23" xfId="0" applyFont="1" applyFill="1" applyBorder="1" applyAlignment="1" applyProtection="1">
      <alignment horizontal="left" wrapText="1"/>
    </xf>
    <xf numFmtId="0" fontId="5" fillId="8" borderId="7" xfId="0" applyFont="1" applyFill="1" applyBorder="1" applyAlignment="1" applyProtection="1">
      <alignment wrapText="1"/>
    </xf>
    <xf numFmtId="0" fontId="0" fillId="8" borderId="0" xfId="0" applyFill="1" applyBorder="1" applyAlignment="1" applyProtection="1">
      <alignment wrapText="1"/>
    </xf>
    <xf numFmtId="0" fontId="0" fillId="8" borderId="21" xfId="0" applyFill="1" applyBorder="1" applyAlignment="1" applyProtection="1">
      <alignment wrapText="1"/>
    </xf>
    <xf numFmtId="0" fontId="0" fillId="8" borderId="7" xfId="0" applyFill="1" applyBorder="1" applyAlignment="1" applyProtection="1">
      <alignment wrapText="1"/>
    </xf>
    <xf numFmtId="0" fontId="0" fillId="8" borderId="22" xfId="0" applyFill="1" applyBorder="1" applyAlignment="1" applyProtection="1">
      <alignment wrapText="1"/>
    </xf>
    <xf numFmtId="0" fontId="0" fillId="8" borderId="18" xfId="0" applyFill="1" applyBorder="1" applyAlignment="1" applyProtection="1">
      <alignment wrapText="1"/>
    </xf>
    <xf numFmtId="0" fontId="0" fillId="8" borderId="23" xfId="0" applyFill="1" applyBorder="1" applyAlignment="1" applyProtection="1">
      <alignment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14" zoomScale="90" zoomScaleNormal="90" workbookViewId="0">
      <selection activeCell="C28" sqref="C28"/>
    </sheetView>
  </sheetViews>
  <sheetFormatPr defaultRowHeight="13.8" x14ac:dyDescent="0.25"/>
  <cols>
    <col min="1" max="1" width="12.8984375" customWidth="1"/>
    <col min="2" max="2" width="41.09765625" customWidth="1"/>
    <col min="3" max="3" width="19.59765625" customWidth="1"/>
    <col min="4" max="4" width="19.59765625" style="3" customWidth="1"/>
    <col min="5" max="5" width="27.59765625" customWidth="1"/>
    <col min="8" max="8" width="21.19921875" customWidth="1"/>
    <col min="9" max="9" width="69.5" customWidth="1"/>
  </cols>
  <sheetData>
    <row r="1" spans="1:11" ht="25.5" customHeight="1" thickBot="1" x14ac:dyDescent="0.4">
      <c r="A1" s="28" t="s">
        <v>21</v>
      </c>
      <c r="B1" s="29"/>
      <c r="C1" s="29"/>
      <c r="D1" s="29"/>
      <c r="E1" s="29"/>
      <c r="F1" s="29"/>
      <c r="G1" s="29"/>
      <c r="H1" s="30"/>
    </row>
    <row r="2" spans="1:11" ht="9.75" customHeight="1" x14ac:dyDescent="0.25">
      <c r="A2" s="40" t="s">
        <v>23</v>
      </c>
      <c r="B2" s="41"/>
      <c r="C2" s="41"/>
      <c r="D2" s="41"/>
      <c r="E2" s="41"/>
      <c r="F2" s="41"/>
      <c r="G2" s="41"/>
      <c r="H2" s="42"/>
    </row>
    <row r="3" spans="1:11" s="3" customFormat="1" ht="19.5" customHeight="1" x14ac:dyDescent="0.25">
      <c r="A3" s="43"/>
      <c r="B3" s="41"/>
      <c r="C3" s="41"/>
      <c r="D3" s="41"/>
      <c r="E3" s="41"/>
      <c r="F3" s="41"/>
      <c r="G3" s="41"/>
      <c r="H3" s="42"/>
    </row>
    <row r="4" spans="1:11" s="3" customFormat="1" ht="12" customHeight="1" x14ac:dyDescent="0.25">
      <c r="A4" s="43"/>
      <c r="B4" s="41"/>
      <c r="C4" s="41"/>
      <c r="D4" s="41"/>
      <c r="E4" s="41"/>
      <c r="F4" s="41"/>
      <c r="G4" s="41"/>
      <c r="H4" s="42"/>
    </row>
    <row r="5" spans="1:11" s="3" customFormat="1" ht="17.25" customHeight="1" x14ac:dyDescent="0.25">
      <c r="A5" s="44"/>
      <c r="B5" s="45"/>
      <c r="C5" s="45"/>
      <c r="D5" s="45"/>
      <c r="E5" s="45"/>
      <c r="F5" s="45"/>
      <c r="G5" s="45"/>
      <c r="H5" s="46"/>
    </row>
    <row r="6" spans="1:11" ht="15.75" customHeight="1" x14ac:dyDescent="0.25">
      <c r="A6" s="31" t="s">
        <v>30</v>
      </c>
      <c r="B6" s="32"/>
      <c r="C6" s="32"/>
      <c r="D6" s="32"/>
      <c r="E6" s="32"/>
      <c r="F6" s="32"/>
      <c r="G6" s="32"/>
      <c r="H6" s="33"/>
    </row>
    <row r="7" spans="1:11" ht="32.25" customHeight="1" x14ac:dyDescent="0.25">
      <c r="A7" s="34"/>
      <c r="B7" s="35"/>
      <c r="C7" s="35"/>
      <c r="D7" s="35"/>
      <c r="E7" s="35"/>
      <c r="F7" s="35"/>
      <c r="G7" s="35"/>
      <c r="H7" s="36"/>
    </row>
    <row r="8" spans="1:11" ht="0.75" hidden="1" customHeight="1" thickBot="1" x14ac:dyDescent="0.3">
      <c r="A8" s="37"/>
      <c r="B8" s="38"/>
      <c r="C8" s="38"/>
      <c r="D8" s="38"/>
      <c r="E8" s="38"/>
      <c r="F8" s="38"/>
      <c r="G8" s="38"/>
      <c r="H8" s="39"/>
      <c r="I8" s="2"/>
    </row>
    <row r="9" spans="1:11" x14ac:dyDescent="0.25">
      <c r="A9" s="3"/>
      <c r="B9" s="3"/>
      <c r="C9" s="3"/>
      <c r="E9" s="3"/>
      <c r="F9" s="3"/>
      <c r="G9" s="3"/>
      <c r="H9" s="3"/>
      <c r="I9" s="3"/>
      <c r="J9" s="3"/>
      <c r="K9" s="3"/>
    </row>
    <row r="10" spans="1:11" ht="33.6" x14ac:dyDescent="0.3">
      <c r="B10" s="4" t="s">
        <v>0</v>
      </c>
      <c r="C10" s="5" t="s">
        <v>1</v>
      </c>
      <c r="D10" s="6" t="s">
        <v>22</v>
      </c>
      <c r="E10" s="7" t="s">
        <v>2</v>
      </c>
      <c r="I10" s="19" t="s">
        <v>31</v>
      </c>
    </row>
    <row r="11" spans="1:11" ht="16.8" x14ac:dyDescent="0.3">
      <c r="B11" s="8" t="s">
        <v>18</v>
      </c>
      <c r="C11" s="9"/>
      <c r="D11" s="22">
        <v>1.22</v>
      </c>
      <c r="E11" s="10">
        <f>C11*1.22</f>
        <v>0</v>
      </c>
      <c r="I11" s="20" t="s">
        <v>32</v>
      </c>
    </row>
    <row r="12" spans="1:11" ht="16.8" x14ac:dyDescent="0.3">
      <c r="B12" s="11" t="s">
        <v>24</v>
      </c>
      <c r="C12" s="12"/>
      <c r="D12" s="23">
        <v>7.4999999999999997E-2</v>
      </c>
      <c r="E12" s="13">
        <f>C12*0.075</f>
        <v>0</v>
      </c>
      <c r="I12" s="20" t="s">
        <v>33</v>
      </c>
    </row>
    <row r="13" spans="1:11" ht="16.8" x14ac:dyDescent="0.3">
      <c r="B13" s="27" t="s">
        <v>25</v>
      </c>
      <c r="C13" s="12"/>
      <c r="D13" s="23">
        <v>1.8</v>
      </c>
      <c r="E13" s="13">
        <f>C13*1.8</f>
        <v>0</v>
      </c>
      <c r="I13" s="21" t="s">
        <v>34</v>
      </c>
    </row>
    <row r="14" spans="1:11" ht="16.8" x14ac:dyDescent="0.3">
      <c r="B14" s="14" t="s">
        <v>3</v>
      </c>
      <c r="C14" s="12"/>
      <c r="D14" s="23">
        <v>7</v>
      </c>
      <c r="E14" s="13">
        <f>C14*7</f>
        <v>0</v>
      </c>
    </row>
    <row r="15" spans="1:11" ht="16.8" x14ac:dyDescent="0.3">
      <c r="B15" s="14" t="s">
        <v>4</v>
      </c>
      <c r="C15" s="12"/>
      <c r="D15" s="23">
        <v>0.15</v>
      </c>
      <c r="E15" s="13">
        <f>C15*0.15</f>
        <v>0</v>
      </c>
    </row>
    <row r="16" spans="1:11" ht="16.8" x14ac:dyDescent="0.3">
      <c r="B16" s="14" t="s">
        <v>5</v>
      </c>
      <c r="C16" s="12"/>
      <c r="D16" s="23">
        <v>0.25</v>
      </c>
      <c r="E16" s="13">
        <f>C16*0.25</f>
        <v>0</v>
      </c>
    </row>
    <row r="17" spans="2:7" ht="16.8" x14ac:dyDescent="0.3">
      <c r="B17" s="11" t="s">
        <v>26</v>
      </c>
      <c r="C17" s="12"/>
      <c r="D17" s="23">
        <v>2.4</v>
      </c>
      <c r="E17" s="13">
        <f>C17*2.4</f>
        <v>0</v>
      </c>
    </row>
    <row r="18" spans="2:7" ht="16.8" x14ac:dyDescent="0.3">
      <c r="B18" s="11" t="s">
        <v>27</v>
      </c>
      <c r="C18" s="12"/>
      <c r="D18" s="23">
        <v>0.13</v>
      </c>
      <c r="E18" s="13">
        <f>C18*0.13</f>
        <v>0</v>
      </c>
    </row>
    <row r="19" spans="2:7" ht="16.8" x14ac:dyDescent="0.3">
      <c r="B19" s="11" t="s">
        <v>28</v>
      </c>
      <c r="C19" s="12"/>
      <c r="D19" s="23">
        <v>0.16</v>
      </c>
      <c r="E19" s="13">
        <f>C19*0.16</f>
        <v>0</v>
      </c>
      <c r="F19" s="1"/>
      <c r="G19" s="1"/>
    </row>
    <row r="20" spans="2:7" ht="16.8" x14ac:dyDescent="0.3">
      <c r="B20" s="11" t="s">
        <v>29</v>
      </c>
      <c r="C20" s="12"/>
      <c r="D20" s="23">
        <v>0.18</v>
      </c>
      <c r="E20" s="13">
        <f>C20*0.18</f>
        <v>0</v>
      </c>
      <c r="F20" s="1"/>
      <c r="G20" s="1"/>
    </row>
    <row r="21" spans="2:7" ht="16.8" x14ac:dyDescent="0.3">
      <c r="B21" s="14" t="s">
        <v>6</v>
      </c>
      <c r="C21" s="12"/>
      <c r="D21" s="23">
        <v>1</v>
      </c>
      <c r="E21" s="13">
        <f>C21*1</f>
        <v>0</v>
      </c>
    </row>
    <row r="22" spans="2:7" ht="16.8" x14ac:dyDescent="0.3">
      <c r="B22" s="14" t="s">
        <v>7</v>
      </c>
      <c r="C22" s="12"/>
      <c r="D22" s="23">
        <v>4</v>
      </c>
      <c r="E22" s="13">
        <f>C22*4</f>
        <v>0</v>
      </c>
    </row>
    <row r="23" spans="2:7" ht="16.8" x14ac:dyDescent="0.3">
      <c r="B23" s="14" t="s">
        <v>20</v>
      </c>
      <c r="C23" s="12"/>
      <c r="D23" s="23">
        <v>8</v>
      </c>
      <c r="E23" s="13">
        <f>C23*8</f>
        <v>0</v>
      </c>
    </row>
    <row r="24" spans="2:7" ht="16.8" x14ac:dyDescent="0.3">
      <c r="B24" s="14" t="s">
        <v>8</v>
      </c>
      <c r="C24" s="12"/>
      <c r="D24" s="23">
        <v>11</v>
      </c>
      <c r="E24" s="13">
        <f>C24*11</f>
        <v>0</v>
      </c>
    </row>
    <row r="25" spans="2:7" ht="16.8" x14ac:dyDescent="0.3">
      <c r="B25" s="14" t="s">
        <v>9</v>
      </c>
      <c r="C25" s="12"/>
      <c r="D25" s="23">
        <v>0.1</v>
      </c>
      <c r="E25" s="13">
        <f>C25*0.1</f>
        <v>0</v>
      </c>
    </row>
    <row r="26" spans="2:7" ht="16.8" x14ac:dyDescent="0.3">
      <c r="B26" s="14" t="s">
        <v>10</v>
      </c>
      <c r="C26" s="12"/>
      <c r="D26" s="23">
        <v>4</v>
      </c>
      <c r="E26" s="13">
        <f>C26*4</f>
        <v>0</v>
      </c>
    </row>
    <row r="27" spans="2:7" ht="16.8" x14ac:dyDescent="0.3">
      <c r="B27" s="14" t="s">
        <v>11</v>
      </c>
      <c r="C27" s="12"/>
      <c r="D27" s="23">
        <v>1</v>
      </c>
      <c r="E27" s="13">
        <f>C27*1</f>
        <v>0</v>
      </c>
    </row>
    <row r="28" spans="2:7" ht="16.8" x14ac:dyDescent="0.3">
      <c r="B28" s="14" t="s">
        <v>12</v>
      </c>
      <c r="C28" s="12"/>
      <c r="D28" s="23">
        <v>1.5</v>
      </c>
      <c r="E28" s="13">
        <f>C28*1.5</f>
        <v>0</v>
      </c>
    </row>
    <row r="29" spans="2:7" ht="16.8" x14ac:dyDescent="0.3">
      <c r="B29" s="14" t="s">
        <v>13</v>
      </c>
      <c r="C29" s="12"/>
      <c r="D29" s="23">
        <v>3</v>
      </c>
      <c r="E29" s="13">
        <f>C29*3</f>
        <v>0</v>
      </c>
    </row>
    <row r="30" spans="2:7" ht="16.8" x14ac:dyDescent="0.3">
      <c r="B30" s="14" t="s">
        <v>14</v>
      </c>
      <c r="C30" s="12"/>
      <c r="D30" s="23">
        <v>0.37</v>
      </c>
      <c r="E30" s="13">
        <f>C30*0.37</f>
        <v>0</v>
      </c>
    </row>
    <row r="31" spans="2:7" ht="16.8" x14ac:dyDescent="0.3">
      <c r="B31" s="14" t="s">
        <v>15</v>
      </c>
      <c r="C31" s="12"/>
      <c r="D31" s="23">
        <v>0.23</v>
      </c>
      <c r="E31" s="13">
        <f>C31*0.23</f>
        <v>0</v>
      </c>
    </row>
    <row r="32" spans="2:7" ht="16.8" x14ac:dyDescent="0.3">
      <c r="B32" s="14" t="s">
        <v>16</v>
      </c>
      <c r="C32" s="12"/>
      <c r="D32" s="23">
        <v>0.4</v>
      </c>
      <c r="E32" s="13">
        <f>C32*0.4</f>
        <v>0</v>
      </c>
    </row>
    <row r="33" spans="2:5" ht="17.399999999999999" thickBot="1" x14ac:dyDescent="0.35">
      <c r="B33" s="15" t="s">
        <v>17</v>
      </c>
      <c r="C33" s="16"/>
      <c r="D33" s="26">
        <v>0.1</v>
      </c>
      <c r="E33" s="17">
        <f>C33*0.1</f>
        <v>0</v>
      </c>
    </row>
    <row r="34" spans="2:5" ht="18" thickTop="1" thickBot="1" x14ac:dyDescent="0.35">
      <c r="B34" s="18"/>
      <c r="D34" s="25" t="s">
        <v>19</v>
      </c>
      <c r="E34" s="24">
        <f>SUM(E11:E33)</f>
        <v>0</v>
      </c>
    </row>
  </sheetData>
  <sheetProtection algorithmName="SHA-512" hashValue="tPaNt0H/GU2Z7WE8qVCEQ71kryZb8u7C2WYb+KoHC5mdeGpZDgYw9qv7kDc6MF6GK9J6D11f2y470P40pM9iSw==" saltValue="qh3CQh9bHoFoazeT5fBd9w==" spinCount="100000" sheet="1" selectLockedCells="1"/>
  <mergeCells count="3">
    <mergeCell ref="A1:H1"/>
    <mergeCell ref="A6:H8"/>
    <mergeCell ref="A2:H5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MME Calculator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Tabile, Marissa A (HCA)</dc:creator>
  <cp:lastModifiedBy>James Eng</cp:lastModifiedBy>
  <dcterms:created xsi:type="dcterms:W3CDTF">2019-09-17T20:23:02Z</dcterms:created>
  <dcterms:modified xsi:type="dcterms:W3CDTF">2019-10-04T21:51:43Z</dcterms:modified>
</cp:coreProperties>
</file>